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6 год\Уют Сибирь\"/>
    </mc:Choice>
  </mc:AlternateContent>
  <bookViews>
    <workbookView xWindow="0" yWindow="0" windowWidth="19170" windowHeight="11940"/>
  </bookViews>
  <sheets>
    <sheet name="Лист2" sheetId="2" r:id="rId1"/>
    <sheet name="Лист3" sheetId="3" r:id="rId2"/>
  </sheets>
  <definedNames>
    <definedName name="_xlnm.Print_Area" localSheetId="0">Лист2!$A$1:$AZ$36</definedName>
  </definedNames>
  <calcPr calcId="171027"/>
</workbook>
</file>

<file path=xl/calcChain.xml><?xml version="1.0" encoding="utf-8"?>
<calcChain xmlns="http://schemas.openxmlformats.org/spreadsheetml/2006/main">
  <c r="J26" i="2" l="1"/>
  <c r="L26" i="2"/>
  <c r="R26" i="2"/>
  <c r="V26" i="2"/>
  <c r="X26" i="2"/>
  <c r="Z26" i="2"/>
  <c r="AD26" i="2"/>
  <c r="AF26" i="2"/>
  <c r="AL26" i="2"/>
  <c r="AN26" i="2"/>
  <c r="AP26" i="2"/>
  <c r="AR26" i="2"/>
  <c r="AT26" i="2"/>
  <c r="AV26" i="2"/>
  <c r="AX26" i="2"/>
  <c r="D26" i="2"/>
  <c r="AZ7" i="2"/>
  <c r="AZ8" i="2"/>
  <c r="AZ12" i="2"/>
  <c r="AZ14" i="2"/>
  <c r="AZ20" i="2"/>
  <c r="AJ15" i="2"/>
  <c r="AZ15" i="2" s="1"/>
  <c r="AJ10" i="2"/>
  <c r="AJ26" i="2" s="1"/>
  <c r="AH25" i="2"/>
  <c r="AZ25" i="2" s="1"/>
  <c r="AH24" i="2"/>
  <c r="AZ24" i="2" s="1"/>
  <c r="AH20" i="2"/>
  <c r="AH26" i="2" s="1"/>
  <c r="AB11" i="2"/>
  <c r="AZ11" i="2" s="1"/>
  <c r="AB25" i="2"/>
  <c r="P12" i="2"/>
  <c r="P10" i="2"/>
  <c r="P9" i="2"/>
  <c r="P8" i="2"/>
  <c r="P6" i="2"/>
  <c r="P26" i="2" s="1"/>
  <c r="P16" i="2"/>
  <c r="AZ16" i="2" s="1"/>
  <c r="H24" i="2"/>
  <c r="H13" i="2"/>
  <c r="AZ13" i="2" s="1"/>
  <c r="H17" i="2"/>
  <c r="AZ17" i="2" s="1"/>
  <c r="H18" i="2"/>
  <c r="H16" i="2"/>
  <c r="H12" i="2"/>
  <c r="H26" i="2" s="1"/>
  <c r="N15" i="2"/>
  <c r="N25" i="2"/>
  <c r="N18" i="2"/>
  <c r="AZ18" i="2" s="1"/>
  <c r="N19" i="2"/>
  <c r="AZ19" i="2" s="1"/>
  <c r="N6" i="2"/>
  <c r="N26" i="2" s="1"/>
  <c r="N10" i="2"/>
  <c r="N8" i="2"/>
  <c r="N12" i="2"/>
  <c r="N9" i="2"/>
  <c r="N24" i="2"/>
  <c r="F24" i="2"/>
  <c r="F16" i="2"/>
  <c r="F10" i="2"/>
  <c r="F26" i="2" s="1"/>
  <c r="T9" i="2"/>
  <c r="AZ9" i="2" s="1"/>
  <c r="T6" i="2"/>
  <c r="AZ6" i="2" s="1"/>
  <c r="T16" i="2"/>
  <c r="T12" i="2"/>
  <c r="AZ10" i="2" l="1"/>
  <c r="AB26" i="2"/>
  <c r="T26" i="2"/>
</calcChain>
</file>

<file path=xl/sharedStrings.xml><?xml version="1.0" encoding="utf-8"?>
<sst xmlns="http://schemas.openxmlformats.org/spreadsheetml/2006/main" count="130" uniqueCount="54">
  <si>
    <t>№ п/п</t>
  </si>
  <si>
    <t>Адрес</t>
  </si>
  <si>
    <t>№ дома</t>
  </si>
  <si>
    <t>Объем, шт</t>
  </si>
  <si>
    <t>ИТОГО:</t>
  </si>
  <si>
    <t>ул.Градостроителей</t>
  </si>
  <si>
    <t>ул.Дружбы Народов</t>
  </si>
  <si>
    <t>12/1</t>
  </si>
  <si>
    <t>ул.Прибалтийская</t>
  </si>
  <si>
    <t>ул. Сургутское шоссе</t>
  </si>
  <si>
    <t>Подрядчики</t>
  </si>
  <si>
    <t>Объем, кв.м.</t>
  </si>
  <si>
    <t>Ремонт межпанельных панельных швов</t>
  </si>
  <si>
    <t>Объем, м.п.</t>
  </si>
  <si>
    <t>Ремонт подъезда с тамбуром</t>
  </si>
  <si>
    <t>Поверка приборов учета тепловой энерги и ГВС</t>
  </si>
  <si>
    <t>12А</t>
  </si>
  <si>
    <t>12Б</t>
  </si>
  <si>
    <t>12В</t>
  </si>
  <si>
    <t>3А</t>
  </si>
  <si>
    <t>2А</t>
  </si>
  <si>
    <t>Ремонт гидроизоляции кровли тамбура</t>
  </si>
  <si>
    <t>Ремонт мягкой кровли</t>
  </si>
  <si>
    <t>Ремонт кровли лоджий</t>
  </si>
  <si>
    <t>Приобретение и установка светодиодных светильников с оптиаккустическим датчиком в местах общего пользования и теплоузлах</t>
  </si>
  <si>
    <t>Объем, тыс.руб.</t>
  </si>
  <si>
    <t>Установка пластиковых окон в подъезде</t>
  </si>
  <si>
    <t>Ремонт подъезда без тамбура</t>
  </si>
  <si>
    <t>ИП Московкин</t>
  </si>
  <si>
    <t>ООО СК "Построй Ка"</t>
  </si>
  <si>
    <t>ООО "КонцессКом"</t>
  </si>
  <si>
    <t>Приобретение электромеханического привода</t>
  </si>
  <si>
    <t>ООО "Уют"</t>
  </si>
  <si>
    <t>ООО "Уют" ООО "Энергия"</t>
  </si>
  <si>
    <t xml:space="preserve">Ремонт пола в подъезде     
</t>
  </si>
  <si>
    <t>ООО "Тёплый дом"</t>
  </si>
  <si>
    <t>Поверка приборов учета тепловой энерги и ХВС</t>
  </si>
  <si>
    <t>ИП Гусейнов</t>
  </si>
  <si>
    <t xml:space="preserve">ООО "КРСС" </t>
  </si>
  <si>
    <t>Закупка и установка контейнеров для сбора, накопления и временного хранения отработанных компактных люминесцентных ламп и ртутьсодержащих бытовых термометров</t>
  </si>
  <si>
    <t xml:space="preserve">Установка козырька над оконным блоком     </t>
  </si>
  <si>
    <t xml:space="preserve">Разборка дверных коробок с последующей отделкой </t>
  </si>
  <si>
    <t xml:space="preserve"> Ремонт кровли над входной группой</t>
  </si>
  <si>
    <t>Замена почтовых ящиков</t>
  </si>
  <si>
    <t xml:space="preserve">Замена люков выхода на кровлю     </t>
  </si>
  <si>
    <t xml:space="preserve">Ремонт гидроизоляции кровли     </t>
  </si>
  <si>
    <t xml:space="preserve">Утепление вентиляционной  шахты на кровле      </t>
  </si>
  <si>
    <t xml:space="preserve">Приобретение запчастей в АИТП     </t>
  </si>
  <si>
    <t xml:space="preserve">Приобретение и установка поручней </t>
  </si>
  <si>
    <t xml:space="preserve">Приобретение и установка полусфер </t>
  </si>
  <si>
    <t xml:space="preserve">Ремонт дорожного покрытия     </t>
  </si>
  <si>
    <t>ОТЧЕТ ООО "Уют" о выполнении работ по текущему ремонту общего имущества многоквартирных домов в 2016 году</t>
  </si>
  <si>
    <t>Общая сумма, руб.</t>
  </si>
  <si>
    <t>Общая стоимость работ,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</si>
</sst>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" fontId="9" fillId="0" borderId="1" xfId="8" applyNumberFormat="1" applyFont="1" applyFill="1" applyBorder="1" applyAlignment="1">
      <alignment horizontal="center"/>
    </xf>
    <xf numFmtId="3" fontId="10" fillId="0" borderId="3" xfId="0" applyNumberFormat="1" applyFont="1" applyFill="1" applyBorder="1"/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3" fontId="9" fillId="0" borderId="0" xfId="0" applyNumberFormat="1" applyFont="1" applyFill="1"/>
    <xf numFmtId="165" fontId="9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Процентный 2" xfId="7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5536"/>
  <sheetViews>
    <sheetView tabSelected="1" view="pageBreakPreview" topLeftCell="W1" zoomScale="85" zoomScaleNormal="85" zoomScaleSheetLayoutView="85" workbookViewId="0">
      <selection activeCell="AZ6" sqref="AZ6"/>
    </sheetView>
  </sheetViews>
  <sheetFormatPr defaultRowHeight="15.75" x14ac:dyDescent="0.25"/>
  <cols>
    <col min="1" max="1" width="3.85546875" style="1" customWidth="1"/>
    <col min="2" max="2" width="19.28515625" style="1" customWidth="1"/>
    <col min="3" max="3" width="6.7109375" style="1" bestFit="1" customWidth="1"/>
    <col min="4" max="4" width="7.42578125" style="1" customWidth="1"/>
    <col min="5" max="5" width="4.85546875" style="1" customWidth="1"/>
    <col min="6" max="6" width="6.5703125" style="1" customWidth="1"/>
    <col min="7" max="7" width="5.5703125" style="1" customWidth="1"/>
    <col min="8" max="8" width="8" style="1" customWidth="1"/>
    <col min="9" max="9" width="6.42578125" style="1" customWidth="1"/>
    <col min="10" max="10" width="9.5703125" style="1" customWidth="1"/>
    <col min="11" max="11" width="8" style="1" customWidth="1"/>
    <col min="12" max="12" width="6.42578125" style="1" customWidth="1"/>
    <col min="13" max="13" width="6.5703125" style="1" customWidth="1"/>
    <col min="14" max="14" width="8.28515625" style="1" customWidth="1"/>
    <col min="15" max="15" width="5.5703125" style="1" customWidth="1"/>
    <col min="16" max="16" width="7.7109375" style="1" customWidth="1"/>
    <col min="17" max="17" width="5.28515625" style="1" customWidth="1"/>
    <col min="18" max="18" width="8.140625" style="1" customWidth="1"/>
    <col min="19" max="20" width="8" style="1" customWidth="1"/>
    <col min="21" max="21" width="5.140625" style="1" customWidth="1"/>
    <col min="22" max="22" width="7.140625" style="1" customWidth="1"/>
    <col min="23" max="23" width="7" style="1" customWidth="1"/>
    <col min="24" max="24" width="7.5703125" style="1" customWidth="1"/>
    <col min="25" max="25" width="5" style="1" customWidth="1"/>
    <col min="26" max="26" width="8.140625" style="1" customWidth="1"/>
    <col min="27" max="27" width="5.140625" style="1" customWidth="1"/>
    <col min="28" max="28" width="8.42578125" style="1" customWidth="1"/>
    <col min="29" max="29" width="3.5703125" style="1" customWidth="1"/>
    <col min="30" max="30" width="8.42578125" style="1" customWidth="1"/>
    <col min="31" max="31" width="5.5703125" style="1" customWidth="1"/>
    <col min="32" max="32" width="7.28515625" style="1" customWidth="1"/>
    <col min="33" max="33" width="5.7109375" style="1" customWidth="1"/>
    <col min="34" max="34" width="8.140625" style="1" customWidth="1"/>
    <col min="35" max="35" width="5.7109375" style="1" customWidth="1"/>
    <col min="36" max="36" width="6.85546875" style="1" customWidth="1"/>
    <col min="37" max="37" width="5.7109375" style="1" customWidth="1"/>
    <col min="38" max="38" width="7.7109375" style="1" customWidth="1"/>
    <col min="39" max="39" width="5.7109375" style="1" customWidth="1"/>
    <col min="40" max="40" width="6.5703125" style="1" customWidth="1"/>
    <col min="41" max="41" width="6.85546875" style="1" customWidth="1"/>
    <col min="42" max="42" width="7.140625" style="1" customWidth="1"/>
    <col min="43" max="43" width="7.28515625" style="1" customWidth="1"/>
    <col min="44" max="45" width="5.7109375" style="1" customWidth="1"/>
    <col min="46" max="46" width="9.28515625" style="1" customWidth="1"/>
    <col min="47" max="47" width="5.140625" style="1" customWidth="1"/>
    <col min="48" max="48" width="7.42578125" style="1" customWidth="1"/>
    <col min="49" max="49" width="7.28515625" style="1" customWidth="1"/>
    <col min="50" max="50" width="6.7109375" style="1" customWidth="1"/>
    <col min="51" max="51" width="7" style="1" customWidth="1"/>
    <col min="52" max="52" width="11" style="1" customWidth="1"/>
    <col min="53" max="53" width="11" style="1" bestFit="1" customWidth="1"/>
    <col min="54" max="16384" width="9.140625" style="1"/>
  </cols>
  <sheetData>
    <row r="1" spans="1:53" x14ac:dyDescent="0.25">
      <c r="C1" s="2"/>
    </row>
    <row r="2" spans="1:53" s="4" customFormat="1" ht="18.75" x14ac:dyDescent="0.3">
      <c r="A2" s="42" t="s">
        <v>51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18"/>
      <c r="AY2" s="18"/>
    </row>
    <row r="3" spans="1:53" ht="16.5" thickBot="1" x14ac:dyDescent="0.3">
      <c r="N3" s="3"/>
    </row>
    <row r="4" spans="1:53" s="7" customFormat="1" ht="121.5" customHeight="1" x14ac:dyDescent="0.2">
      <c r="A4" s="35" t="s">
        <v>0</v>
      </c>
      <c r="B4" s="30" t="s">
        <v>1</v>
      </c>
      <c r="C4" s="30" t="s">
        <v>2</v>
      </c>
      <c r="D4" s="30" t="s">
        <v>22</v>
      </c>
      <c r="E4" s="30"/>
      <c r="F4" s="30" t="s">
        <v>23</v>
      </c>
      <c r="G4" s="30"/>
      <c r="H4" s="30" t="s">
        <v>24</v>
      </c>
      <c r="I4" s="30"/>
      <c r="J4" s="30" t="s">
        <v>39</v>
      </c>
      <c r="K4" s="30"/>
      <c r="L4" s="30" t="s">
        <v>40</v>
      </c>
      <c r="M4" s="30"/>
      <c r="N4" s="30" t="s">
        <v>12</v>
      </c>
      <c r="O4" s="30"/>
      <c r="P4" s="30" t="s">
        <v>14</v>
      </c>
      <c r="Q4" s="30"/>
      <c r="R4" s="30" t="s">
        <v>26</v>
      </c>
      <c r="S4" s="30"/>
      <c r="T4" s="30" t="s">
        <v>21</v>
      </c>
      <c r="U4" s="30"/>
      <c r="V4" s="30" t="s">
        <v>41</v>
      </c>
      <c r="W4" s="30"/>
      <c r="X4" s="30" t="s">
        <v>15</v>
      </c>
      <c r="Y4" s="30"/>
      <c r="Z4" s="30" t="s">
        <v>36</v>
      </c>
      <c r="AA4" s="30"/>
      <c r="AB4" s="30" t="s">
        <v>27</v>
      </c>
      <c r="AC4" s="30"/>
      <c r="AD4" s="30" t="s">
        <v>42</v>
      </c>
      <c r="AE4" s="30"/>
      <c r="AF4" s="30" t="s">
        <v>43</v>
      </c>
      <c r="AG4" s="30"/>
      <c r="AH4" s="30" t="s">
        <v>44</v>
      </c>
      <c r="AI4" s="30"/>
      <c r="AJ4" s="30" t="s">
        <v>45</v>
      </c>
      <c r="AK4" s="30"/>
      <c r="AL4" s="30" t="s">
        <v>46</v>
      </c>
      <c r="AM4" s="30"/>
      <c r="AN4" s="30" t="s">
        <v>47</v>
      </c>
      <c r="AO4" s="30"/>
      <c r="AP4" s="30" t="s">
        <v>48</v>
      </c>
      <c r="AQ4" s="30"/>
      <c r="AR4" s="30" t="s">
        <v>49</v>
      </c>
      <c r="AS4" s="30"/>
      <c r="AT4" s="30" t="s">
        <v>31</v>
      </c>
      <c r="AU4" s="30"/>
      <c r="AV4" s="30" t="s">
        <v>34</v>
      </c>
      <c r="AW4" s="30"/>
      <c r="AX4" s="30" t="s">
        <v>50</v>
      </c>
      <c r="AY4" s="30"/>
      <c r="AZ4" s="33" t="s">
        <v>53</v>
      </c>
    </row>
    <row r="5" spans="1:53" s="7" customFormat="1" ht="69.75" customHeight="1" x14ac:dyDescent="0.2">
      <c r="A5" s="36"/>
      <c r="B5" s="39"/>
      <c r="C5" s="39"/>
      <c r="D5" s="8" t="s">
        <v>52</v>
      </c>
      <c r="E5" s="8" t="s">
        <v>11</v>
      </c>
      <c r="F5" s="8" t="s">
        <v>52</v>
      </c>
      <c r="G5" s="8" t="s">
        <v>11</v>
      </c>
      <c r="H5" s="8" t="s">
        <v>52</v>
      </c>
      <c r="I5" s="8" t="s">
        <v>3</v>
      </c>
      <c r="J5" s="8" t="s">
        <v>52</v>
      </c>
      <c r="K5" s="8" t="s">
        <v>25</v>
      </c>
      <c r="L5" s="8" t="s">
        <v>52</v>
      </c>
      <c r="M5" s="8" t="s">
        <v>3</v>
      </c>
      <c r="N5" s="8" t="s">
        <v>52</v>
      </c>
      <c r="O5" s="8" t="s">
        <v>13</v>
      </c>
      <c r="P5" s="8" t="s">
        <v>52</v>
      </c>
      <c r="Q5" s="8" t="s">
        <v>3</v>
      </c>
      <c r="R5" s="8" t="s">
        <v>52</v>
      </c>
      <c r="S5" s="8" t="s">
        <v>25</v>
      </c>
      <c r="T5" s="8" t="s">
        <v>52</v>
      </c>
      <c r="U5" s="8" t="s">
        <v>11</v>
      </c>
      <c r="V5" s="8" t="s">
        <v>52</v>
      </c>
      <c r="W5" s="8" t="s">
        <v>25</v>
      </c>
      <c r="X5" s="8" t="s">
        <v>52</v>
      </c>
      <c r="Y5" s="8" t="s">
        <v>3</v>
      </c>
      <c r="Z5" s="8" t="s">
        <v>52</v>
      </c>
      <c r="AA5" s="8" t="s">
        <v>3</v>
      </c>
      <c r="AB5" s="8" t="s">
        <v>52</v>
      </c>
      <c r="AC5" s="8" t="s">
        <v>3</v>
      </c>
      <c r="AD5" s="8" t="s">
        <v>52</v>
      </c>
      <c r="AE5" s="8" t="s">
        <v>25</v>
      </c>
      <c r="AF5" s="8" t="s">
        <v>52</v>
      </c>
      <c r="AG5" s="8" t="s">
        <v>25</v>
      </c>
      <c r="AH5" s="8" t="s">
        <v>52</v>
      </c>
      <c r="AI5" s="8" t="s">
        <v>3</v>
      </c>
      <c r="AJ5" s="8" t="s">
        <v>52</v>
      </c>
      <c r="AK5" s="8" t="s">
        <v>11</v>
      </c>
      <c r="AL5" s="8" t="s">
        <v>52</v>
      </c>
      <c r="AM5" s="8" t="s">
        <v>3</v>
      </c>
      <c r="AN5" s="8" t="s">
        <v>52</v>
      </c>
      <c r="AO5" s="8" t="s">
        <v>25</v>
      </c>
      <c r="AP5" s="8" t="s">
        <v>52</v>
      </c>
      <c r="AQ5" s="8" t="s">
        <v>25</v>
      </c>
      <c r="AR5" s="8" t="s">
        <v>52</v>
      </c>
      <c r="AS5" s="8" t="s">
        <v>25</v>
      </c>
      <c r="AT5" s="8" t="s">
        <v>52</v>
      </c>
      <c r="AU5" s="8" t="s">
        <v>3</v>
      </c>
      <c r="AV5" s="8" t="s">
        <v>52</v>
      </c>
      <c r="AW5" s="8" t="s">
        <v>25</v>
      </c>
      <c r="AX5" s="8" t="s">
        <v>52</v>
      </c>
      <c r="AY5" s="8" t="s">
        <v>25</v>
      </c>
      <c r="AZ5" s="34"/>
    </row>
    <row r="6" spans="1:53" s="13" customFormat="1" ht="14.25" customHeight="1" x14ac:dyDescent="0.2">
      <c r="A6" s="9">
        <v>1</v>
      </c>
      <c r="B6" s="10" t="s">
        <v>6</v>
      </c>
      <c r="C6" s="11">
        <v>8</v>
      </c>
      <c r="D6" s="12"/>
      <c r="E6" s="12"/>
      <c r="F6" s="12"/>
      <c r="G6" s="12"/>
      <c r="H6" s="12"/>
      <c r="I6" s="12"/>
      <c r="J6" s="12">
        <v>5372</v>
      </c>
      <c r="K6" s="12">
        <v>5372</v>
      </c>
      <c r="L6" s="12"/>
      <c r="M6" s="12"/>
      <c r="N6" s="12">
        <f>O6*1100</f>
        <v>20900</v>
      </c>
      <c r="O6" s="12">
        <v>19</v>
      </c>
      <c r="P6" s="12">
        <f>Q6*185000</f>
        <v>185000</v>
      </c>
      <c r="Q6" s="12">
        <v>1</v>
      </c>
      <c r="R6" s="12">
        <v>150000</v>
      </c>
      <c r="S6" s="12">
        <v>150000</v>
      </c>
      <c r="T6" s="12">
        <f>U6*1400</f>
        <v>22400</v>
      </c>
      <c r="U6" s="12">
        <v>16</v>
      </c>
      <c r="V6" s="12"/>
      <c r="W6" s="12"/>
      <c r="X6" s="12"/>
      <c r="Y6" s="12"/>
      <c r="Z6" s="12">
        <v>9000</v>
      </c>
      <c r="AA6" s="12">
        <v>1</v>
      </c>
      <c r="AB6" s="20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21">
        <f>SUM(AX6,AV6,AT6,AR6,AP6,AN6,AL6,AJ6,AH6,AF6,AD6,AB6,Z6,X6,V6,T6,R6,P6,N6,L6,J6,H6,F6,D6)</f>
        <v>392672</v>
      </c>
      <c r="BA6" s="24"/>
    </row>
    <row r="7" spans="1:53" s="13" customFormat="1" ht="14.25" customHeight="1" x14ac:dyDescent="0.2">
      <c r="A7" s="9">
        <v>2</v>
      </c>
      <c r="B7" s="10" t="s">
        <v>6</v>
      </c>
      <c r="C7" s="14">
        <v>10</v>
      </c>
      <c r="D7" s="12"/>
      <c r="E7" s="12"/>
      <c r="F7" s="12"/>
      <c r="G7" s="12"/>
      <c r="H7" s="12"/>
      <c r="I7" s="12"/>
      <c r="J7" s="12">
        <v>5397</v>
      </c>
      <c r="K7" s="12">
        <v>5397</v>
      </c>
      <c r="L7" s="12"/>
      <c r="M7" s="12"/>
      <c r="N7" s="12"/>
      <c r="O7" s="12"/>
      <c r="P7" s="12"/>
      <c r="Q7" s="12"/>
      <c r="R7" s="12">
        <v>150000</v>
      </c>
      <c r="S7" s="12">
        <v>150000</v>
      </c>
      <c r="T7" s="12"/>
      <c r="U7" s="12"/>
      <c r="V7" s="12"/>
      <c r="W7" s="12"/>
      <c r="X7" s="12"/>
      <c r="Y7" s="12"/>
      <c r="Z7" s="12">
        <v>9000</v>
      </c>
      <c r="AA7" s="12">
        <v>1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21">
        <f t="shared" ref="AZ7:AZ25" si="0">SUM(AX7,AV7,AT7,AR7,AP7,AN7,AL7,AJ7,AH7,AF7,AD7,AB7,Z7,X7,V7,T7,R7,P7,N7,L7,J7,H7,F7,D7)</f>
        <v>164397</v>
      </c>
    </row>
    <row r="8" spans="1:53" s="13" customFormat="1" ht="14.25" customHeight="1" x14ac:dyDescent="0.2">
      <c r="A8" s="9">
        <v>3</v>
      </c>
      <c r="B8" s="10" t="s">
        <v>6</v>
      </c>
      <c r="C8" s="14">
        <v>12</v>
      </c>
      <c r="D8" s="12"/>
      <c r="E8" s="12"/>
      <c r="F8" s="12"/>
      <c r="G8" s="12"/>
      <c r="H8" s="12"/>
      <c r="I8" s="12"/>
      <c r="J8" s="12">
        <v>5306</v>
      </c>
      <c r="K8" s="12">
        <v>5306</v>
      </c>
      <c r="L8" s="12"/>
      <c r="M8" s="12"/>
      <c r="N8" s="12">
        <f>O8*1100</f>
        <v>6600</v>
      </c>
      <c r="O8" s="12">
        <v>6</v>
      </c>
      <c r="P8" s="12">
        <f>Q8*185000</f>
        <v>185000</v>
      </c>
      <c r="Q8" s="12">
        <v>1</v>
      </c>
      <c r="R8" s="12">
        <v>150000</v>
      </c>
      <c r="S8" s="12">
        <v>150000</v>
      </c>
      <c r="T8" s="12"/>
      <c r="U8" s="12"/>
      <c r="V8" s="12"/>
      <c r="W8" s="12"/>
      <c r="X8" s="12"/>
      <c r="Y8" s="12"/>
      <c r="Z8" s="12">
        <v>9000</v>
      </c>
      <c r="AA8" s="12">
        <v>1</v>
      </c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21">
        <f t="shared" si="0"/>
        <v>355906</v>
      </c>
    </row>
    <row r="9" spans="1:53" s="13" customFormat="1" ht="14.25" customHeight="1" x14ac:dyDescent="0.2">
      <c r="A9" s="9">
        <v>4</v>
      </c>
      <c r="B9" s="10" t="s">
        <v>6</v>
      </c>
      <c r="C9" s="15" t="s">
        <v>7</v>
      </c>
      <c r="D9" s="12"/>
      <c r="E9" s="12"/>
      <c r="F9" s="12"/>
      <c r="G9" s="12"/>
      <c r="H9" s="12"/>
      <c r="I9" s="12"/>
      <c r="J9" s="12">
        <v>5352</v>
      </c>
      <c r="K9" s="12">
        <v>5352</v>
      </c>
      <c r="L9" s="12"/>
      <c r="M9" s="12"/>
      <c r="N9" s="12">
        <f>O9*1100</f>
        <v>13200</v>
      </c>
      <c r="O9" s="12">
        <v>12</v>
      </c>
      <c r="P9" s="12">
        <f>Q9*185000</f>
        <v>185000</v>
      </c>
      <c r="Q9" s="12">
        <v>1</v>
      </c>
      <c r="R9" s="12">
        <v>150000</v>
      </c>
      <c r="S9" s="12">
        <v>150000</v>
      </c>
      <c r="T9" s="12">
        <f>U9*1400</f>
        <v>22400</v>
      </c>
      <c r="U9" s="12">
        <v>16</v>
      </c>
      <c r="V9" s="12"/>
      <c r="W9" s="12"/>
      <c r="X9" s="12"/>
      <c r="Y9" s="12"/>
      <c r="Z9" s="12">
        <v>9000</v>
      </c>
      <c r="AA9" s="12">
        <v>1</v>
      </c>
      <c r="AB9" s="12">
        <v>30000</v>
      </c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>
        <v>21282</v>
      </c>
      <c r="AQ9" s="12">
        <v>21282</v>
      </c>
      <c r="AR9" s="12">
        <v>4000</v>
      </c>
      <c r="AS9" s="12">
        <v>4000</v>
      </c>
      <c r="AT9" s="12"/>
      <c r="AU9" s="12"/>
      <c r="AV9" s="12"/>
      <c r="AW9" s="12"/>
      <c r="AX9" s="12"/>
      <c r="AY9" s="12"/>
      <c r="AZ9" s="21">
        <f t="shared" si="0"/>
        <v>440234</v>
      </c>
    </row>
    <row r="10" spans="1:53" s="13" customFormat="1" ht="14.25" customHeight="1" x14ac:dyDescent="0.2">
      <c r="A10" s="9">
        <v>5</v>
      </c>
      <c r="B10" s="10" t="s">
        <v>6</v>
      </c>
      <c r="C10" s="14" t="s">
        <v>16</v>
      </c>
      <c r="D10" s="12">
        <v>8400</v>
      </c>
      <c r="E10" s="12">
        <v>6</v>
      </c>
      <c r="F10" s="12">
        <f>G10*1400</f>
        <v>28000</v>
      </c>
      <c r="G10" s="12">
        <v>20</v>
      </c>
      <c r="H10" s="12"/>
      <c r="I10" s="12"/>
      <c r="J10" s="12">
        <v>3095</v>
      </c>
      <c r="K10" s="12">
        <v>3095</v>
      </c>
      <c r="L10" s="12"/>
      <c r="M10" s="12"/>
      <c r="N10" s="12">
        <f>O10*1100</f>
        <v>58300</v>
      </c>
      <c r="O10" s="12">
        <v>53</v>
      </c>
      <c r="P10" s="12">
        <f>Q10*110000</f>
        <v>110000</v>
      </c>
      <c r="Q10" s="12">
        <v>1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>
        <f>AK10*1400</f>
        <v>11200</v>
      </c>
      <c r="AK10" s="12">
        <v>8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>
        <v>56000</v>
      </c>
      <c r="AY10" s="12">
        <v>56000</v>
      </c>
      <c r="AZ10" s="21">
        <f t="shared" si="0"/>
        <v>274995</v>
      </c>
    </row>
    <row r="11" spans="1:53" s="13" customFormat="1" ht="14.25" customHeight="1" x14ac:dyDescent="0.2">
      <c r="A11" s="9">
        <v>6</v>
      </c>
      <c r="B11" s="10" t="s">
        <v>6</v>
      </c>
      <c r="C11" s="14" t="s">
        <v>17</v>
      </c>
      <c r="D11" s="12"/>
      <c r="E11" s="12"/>
      <c r="F11" s="12"/>
      <c r="G11" s="12"/>
      <c r="H11" s="12"/>
      <c r="I11" s="12"/>
      <c r="J11" s="12">
        <v>1331</v>
      </c>
      <c r="K11" s="12">
        <v>1331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>
        <v>9000</v>
      </c>
      <c r="AA11" s="12">
        <v>1</v>
      </c>
      <c r="AB11" s="12">
        <f>AC11*85000</f>
        <v>85000</v>
      </c>
      <c r="AC11" s="12">
        <v>1</v>
      </c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21">
        <f t="shared" si="0"/>
        <v>95331</v>
      </c>
    </row>
    <row r="12" spans="1:53" s="13" customFormat="1" ht="14.25" customHeight="1" x14ac:dyDescent="0.2">
      <c r="A12" s="9">
        <v>7</v>
      </c>
      <c r="B12" s="10" t="s">
        <v>6</v>
      </c>
      <c r="C12" s="14" t="s">
        <v>18</v>
      </c>
      <c r="D12" s="12">
        <v>29400</v>
      </c>
      <c r="E12" s="12">
        <v>21</v>
      </c>
      <c r="F12" s="12"/>
      <c r="G12" s="12"/>
      <c r="H12" s="12">
        <f>I12*1500</f>
        <v>37500</v>
      </c>
      <c r="I12" s="12">
        <v>25</v>
      </c>
      <c r="J12" s="12">
        <v>3325</v>
      </c>
      <c r="K12" s="12">
        <v>3325</v>
      </c>
      <c r="L12" s="12"/>
      <c r="M12" s="12"/>
      <c r="N12" s="12">
        <f>O12*1100</f>
        <v>77000</v>
      </c>
      <c r="O12" s="25">
        <v>70</v>
      </c>
      <c r="P12" s="12">
        <f>Q12*110000</f>
        <v>110000</v>
      </c>
      <c r="Q12" s="12">
        <v>1</v>
      </c>
      <c r="R12" s="12"/>
      <c r="S12" s="12"/>
      <c r="T12" s="12">
        <f>12*1400</f>
        <v>16800</v>
      </c>
      <c r="U12" s="12">
        <v>12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21">
        <f t="shared" si="0"/>
        <v>274025</v>
      </c>
    </row>
    <row r="13" spans="1:53" s="13" customFormat="1" ht="14.25" customHeight="1" x14ac:dyDescent="0.2">
      <c r="A13" s="9">
        <v>8</v>
      </c>
      <c r="B13" s="10" t="s">
        <v>8</v>
      </c>
      <c r="C13" s="14">
        <v>1</v>
      </c>
      <c r="D13" s="12"/>
      <c r="E13" s="12"/>
      <c r="F13" s="12"/>
      <c r="G13" s="12"/>
      <c r="H13" s="12">
        <f>I13*1500</f>
        <v>33000</v>
      </c>
      <c r="I13" s="12">
        <v>22</v>
      </c>
      <c r="J13" s="12">
        <v>3582</v>
      </c>
      <c r="K13" s="12">
        <v>3582</v>
      </c>
      <c r="L13" s="12"/>
      <c r="M13" s="12"/>
      <c r="N13" s="12"/>
      <c r="O13" s="12"/>
      <c r="P13" s="12"/>
      <c r="Q13" s="12"/>
      <c r="R13" s="12">
        <v>150000</v>
      </c>
      <c r="S13" s="12">
        <v>150000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>
        <v>98750</v>
      </c>
      <c r="AO13" s="12">
        <v>98750</v>
      </c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21">
        <f t="shared" si="0"/>
        <v>285332</v>
      </c>
    </row>
    <row r="14" spans="1:53" s="13" customFormat="1" ht="14.25" customHeight="1" x14ac:dyDescent="0.2">
      <c r="A14" s="9">
        <v>9</v>
      </c>
      <c r="B14" s="10" t="s">
        <v>8</v>
      </c>
      <c r="C14" s="14">
        <v>3</v>
      </c>
      <c r="D14" s="12"/>
      <c r="E14" s="12"/>
      <c r="F14" s="12"/>
      <c r="G14" s="12"/>
      <c r="H14" s="12"/>
      <c r="I14" s="12"/>
      <c r="J14" s="12">
        <v>2409</v>
      </c>
      <c r="K14" s="12">
        <v>2409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>
        <v>31000</v>
      </c>
      <c r="W14" s="12">
        <v>31000</v>
      </c>
      <c r="X14" s="12"/>
      <c r="Y14" s="12"/>
      <c r="Z14" s="12"/>
      <c r="AA14" s="12"/>
      <c r="AB14" s="12"/>
      <c r="AC14" s="12"/>
      <c r="AD14" s="12">
        <v>101000</v>
      </c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>
        <v>59840</v>
      </c>
      <c r="AW14" s="12">
        <v>59840</v>
      </c>
      <c r="AX14" s="12"/>
      <c r="AY14" s="12"/>
      <c r="AZ14" s="21">
        <f t="shared" si="0"/>
        <v>194249</v>
      </c>
    </row>
    <row r="15" spans="1:53" s="13" customFormat="1" ht="14.25" customHeight="1" x14ac:dyDescent="0.2">
      <c r="A15" s="9">
        <v>10</v>
      </c>
      <c r="B15" s="10" t="s">
        <v>8</v>
      </c>
      <c r="C15" s="14" t="s">
        <v>19</v>
      </c>
      <c r="D15" s="12"/>
      <c r="E15" s="12"/>
      <c r="F15" s="12"/>
      <c r="G15" s="12"/>
      <c r="H15" s="12"/>
      <c r="I15" s="12"/>
      <c r="J15" s="12">
        <v>1332</v>
      </c>
      <c r="K15" s="12">
        <v>1332</v>
      </c>
      <c r="L15" s="12"/>
      <c r="M15" s="12"/>
      <c r="N15" s="12">
        <f>O15*1100</f>
        <v>26400</v>
      </c>
      <c r="O15" s="12">
        <v>24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>
        <f>AK15*1400</f>
        <v>84000</v>
      </c>
      <c r="AK15" s="12">
        <v>60</v>
      </c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1">
        <f t="shared" si="0"/>
        <v>111732</v>
      </c>
    </row>
    <row r="16" spans="1:53" s="13" customFormat="1" ht="14.25" customHeight="1" x14ac:dyDescent="0.2">
      <c r="A16" s="9">
        <v>11</v>
      </c>
      <c r="B16" s="10" t="s">
        <v>8</v>
      </c>
      <c r="C16" s="14">
        <v>5</v>
      </c>
      <c r="D16" s="12"/>
      <c r="E16" s="12"/>
      <c r="F16" s="12">
        <f>G16*1400</f>
        <v>7000</v>
      </c>
      <c r="G16" s="12">
        <v>5</v>
      </c>
      <c r="H16" s="12">
        <f>I16*1500</f>
        <v>15000</v>
      </c>
      <c r="I16" s="12">
        <v>10</v>
      </c>
      <c r="J16" s="12">
        <v>3328</v>
      </c>
      <c r="K16" s="12">
        <v>3328</v>
      </c>
      <c r="L16" s="12"/>
      <c r="M16" s="12"/>
      <c r="N16" s="12"/>
      <c r="O16" s="12"/>
      <c r="P16" s="12">
        <f>Q16*110000</f>
        <v>220000</v>
      </c>
      <c r="Q16" s="12">
        <v>2</v>
      </c>
      <c r="R16" s="12"/>
      <c r="S16" s="12"/>
      <c r="T16" s="12">
        <f>U16*1400</f>
        <v>33600</v>
      </c>
      <c r="U16" s="12">
        <v>24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21">
        <f t="shared" si="0"/>
        <v>278928</v>
      </c>
    </row>
    <row r="17" spans="1:53" s="13" customFormat="1" ht="14.25" customHeight="1" x14ac:dyDescent="0.2">
      <c r="A17" s="9">
        <v>12</v>
      </c>
      <c r="B17" s="10" t="s">
        <v>5</v>
      </c>
      <c r="C17" s="14">
        <v>2</v>
      </c>
      <c r="D17" s="12">
        <v>14000</v>
      </c>
      <c r="E17" s="12">
        <v>10</v>
      </c>
      <c r="F17" s="12"/>
      <c r="G17" s="12"/>
      <c r="H17" s="12">
        <f>I17*1500</f>
        <v>18000</v>
      </c>
      <c r="I17" s="12">
        <v>12</v>
      </c>
      <c r="J17" s="12">
        <v>3236</v>
      </c>
      <c r="K17" s="12">
        <v>3236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>
        <v>23000</v>
      </c>
      <c r="Y17" s="12">
        <v>1</v>
      </c>
      <c r="Z17" s="12">
        <v>9000</v>
      </c>
      <c r="AA17" s="12">
        <v>1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>
        <v>30000</v>
      </c>
      <c r="AM17" s="12">
        <v>1</v>
      </c>
      <c r="AN17" s="12"/>
      <c r="AO17" s="12"/>
      <c r="AP17" s="12"/>
      <c r="AQ17" s="12"/>
      <c r="AR17" s="12"/>
      <c r="AS17" s="12"/>
      <c r="AT17" s="12">
        <v>50000</v>
      </c>
      <c r="AU17" s="12">
        <v>1</v>
      </c>
      <c r="AV17" s="12"/>
      <c r="AW17" s="12"/>
      <c r="AX17" s="12"/>
      <c r="AY17" s="12"/>
      <c r="AZ17" s="21">
        <f t="shared" si="0"/>
        <v>147236</v>
      </c>
    </row>
    <row r="18" spans="1:53" s="13" customFormat="1" ht="14.25" customHeight="1" x14ac:dyDescent="0.2">
      <c r="A18" s="9">
        <v>13</v>
      </c>
      <c r="B18" s="10" t="s">
        <v>5</v>
      </c>
      <c r="C18" s="14" t="s">
        <v>20</v>
      </c>
      <c r="D18" s="12">
        <v>14000</v>
      </c>
      <c r="E18" s="12">
        <v>10</v>
      </c>
      <c r="F18" s="12"/>
      <c r="G18" s="12"/>
      <c r="H18" s="12">
        <f>I18*1500</f>
        <v>18000</v>
      </c>
      <c r="I18" s="12">
        <v>12</v>
      </c>
      <c r="J18" s="12">
        <v>3176</v>
      </c>
      <c r="K18" s="12">
        <v>3176</v>
      </c>
      <c r="L18" s="12">
        <v>8700</v>
      </c>
      <c r="M18" s="12">
        <v>1</v>
      </c>
      <c r="N18" s="12">
        <f>O18*1100</f>
        <v>1100</v>
      </c>
      <c r="O18" s="12">
        <v>1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>
        <v>9000</v>
      </c>
      <c r="AA18" s="12">
        <v>1</v>
      </c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>
        <v>50000</v>
      </c>
      <c r="AU18" s="12">
        <v>1</v>
      </c>
      <c r="AV18" s="12"/>
      <c r="AW18" s="12"/>
      <c r="AX18" s="12"/>
      <c r="AY18" s="12"/>
      <c r="AZ18" s="21">
        <f t="shared" si="0"/>
        <v>103976</v>
      </c>
    </row>
    <row r="19" spans="1:53" s="13" customFormat="1" ht="14.25" customHeight="1" x14ac:dyDescent="0.2">
      <c r="A19" s="9">
        <v>14</v>
      </c>
      <c r="B19" s="10" t="s">
        <v>5</v>
      </c>
      <c r="C19" s="14">
        <v>4</v>
      </c>
      <c r="D19" s="12">
        <v>14000</v>
      </c>
      <c r="E19" s="12">
        <v>10</v>
      </c>
      <c r="F19" s="12"/>
      <c r="G19" s="12"/>
      <c r="H19" s="12"/>
      <c r="I19" s="12"/>
      <c r="J19" s="12">
        <v>3327</v>
      </c>
      <c r="K19" s="12">
        <v>3327</v>
      </c>
      <c r="L19" s="12"/>
      <c r="M19" s="12"/>
      <c r="N19" s="12">
        <f>O19*1100</f>
        <v>136950</v>
      </c>
      <c r="O19" s="25">
        <v>124.5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21">
        <f t="shared" si="0"/>
        <v>154277</v>
      </c>
    </row>
    <row r="20" spans="1:53" s="13" customFormat="1" ht="14.25" customHeight="1" x14ac:dyDescent="0.2">
      <c r="A20" s="9">
        <v>15</v>
      </c>
      <c r="B20" s="10" t="s">
        <v>5</v>
      </c>
      <c r="C20" s="14">
        <v>6</v>
      </c>
      <c r="D20" s="12">
        <v>39200</v>
      </c>
      <c r="E20" s="12">
        <v>28</v>
      </c>
      <c r="F20" s="16"/>
      <c r="G20" s="16"/>
      <c r="H20" s="12"/>
      <c r="I20" s="12"/>
      <c r="J20" s="12">
        <v>3192</v>
      </c>
      <c r="K20" s="12">
        <v>3192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>
        <v>38000</v>
      </c>
      <c r="Y20" s="12">
        <v>2</v>
      </c>
      <c r="Z20" s="12">
        <v>9000</v>
      </c>
      <c r="AA20" s="12">
        <v>1</v>
      </c>
      <c r="AB20" s="12"/>
      <c r="AC20" s="12"/>
      <c r="AD20" s="12"/>
      <c r="AE20" s="12"/>
      <c r="AF20" s="12"/>
      <c r="AG20" s="12"/>
      <c r="AH20" s="12">
        <f>AI20*6000</f>
        <v>12000</v>
      </c>
      <c r="AI20" s="12">
        <v>2</v>
      </c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21">
        <f t="shared" si="0"/>
        <v>101392</v>
      </c>
    </row>
    <row r="21" spans="1:53" s="13" customFormat="1" ht="14.25" customHeight="1" x14ac:dyDescent="0.2">
      <c r="A21" s="9">
        <v>16</v>
      </c>
      <c r="B21" s="10" t="s">
        <v>9</v>
      </c>
      <c r="C21" s="14">
        <v>1</v>
      </c>
      <c r="D21" s="12"/>
      <c r="E21" s="12"/>
      <c r="F21" s="12"/>
      <c r="G21" s="12"/>
      <c r="H21" s="12"/>
      <c r="I21" s="12"/>
      <c r="J21" s="23"/>
      <c r="K21" s="23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21"/>
    </row>
    <row r="22" spans="1:53" s="13" customFormat="1" ht="14.25" customHeight="1" x14ac:dyDescent="0.2">
      <c r="A22" s="9">
        <v>17</v>
      </c>
      <c r="B22" s="10" t="s">
        <v>9</v>
      </c>
      <c r="C22" s="14">
        <v>3</v>
      </c>
      <c r="D22" s="12"/>
      <c r="E22" s="12"/>
      <c r="F22" s="12"/>
      <c r="G22" s="12"/>
      <c r="H22" s="12"/>
      <c r="I22" s="12"/>
      <c r="J22" s="23"/>
      <c r="K22" s="2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21"/>
    </row>
    <row r="23" spans="1:53" s="13" customFormat="1" ht="14.25" customHeight="1" x14ac:dyDescent="0.2">
      <c r="A23" s="9">
        <v>18</v>
      </c>
      <c r="B23" s="10" t="s">
        <v>9</v>
      </c>
      <c r="C23" s="14" t="s">
        <v>19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21"/>
    </row>
    <row r="24" spans="1:53" s="13" customFormat="1" ht="14.25" customHeight="1" x14ac:dyDescent="0.2">
      <c r="A24" s="9">
        <v>19</v>
      </c>
      <c r="B24" s="10" t="s">
        <v>9</v>
      </c>
      <c r="C24" s="14">
        <v>5</v>
      </c>
      <c r="D24" s="12">
        <v>63000</v>
      </c>
      <c r="E24" s="12">
        <v>45</v>
      </c>
      <c r="F24" s="22">
        <f>G24*1400</f>
        <v>7000</v>
      </c>
      <c r="G24" s="12">
        <v>5</v>
      </c>
      <c r="H24" s="12">
        <f>I24*1500</f>
        <v>7500</v>
      </c>
      <c r="I24" s="12">
        <v>5</v>
      </c>
      <c r="J24" s="12">
        <v>2004</v>
      </c>
      <c r="K24" s="12">
        <v>2004</v>
      </c>
      <c r="L24" s="12"/>
      <c r="M24" s="12"/>
      <c r="N24" s="12">
        <f>O24*1100</f>
        <v>16500</v>
      </c>
      <c r="O24" s="12">
        <v>15</v>
      </c>
      <c r="P24" s="12"/>
      <c r="Q24" s="12"/>
      <c r="R24" s="12">
        <v>75000</v>
      </c>
      <c r="S24" s="12">
        <v>75000</v>
      </c>
      <c r="T24" s="12"/>
      <c r="U24" s="12"/>
      <c r="V24" s="12"/>
      <c r="W24" s="12"/>
      <c r="X24" s="12"/>
      <c r="Y24" s="12"/>
      <c r="Z24" s="12">
        <v>9000</v>
      </c>
      <c r="AA24" s="12">
        <v>1</v>
      </c>
      <c r="AB24" s="12"/>
      <c r="AC24" s="12"/>
      <c r="AD24" s="12"/>
      <c r="AE24" s="12"/>
      <c r="AF24" s="12"/>
      <c r="AG24" s="12"/>
      <c r="AH24" s="12">
        <f>AI24*6000</f>
        <v>6000</v>
      </c>
      <c r="AI24" s="12">
        <v>1</v>
      </c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21">
        <f t="shared" si="0"/>
        <v>186004</v>
      </c>
    </row>
    <row r="25" spans="1:53" s="13" customFormat="1" ht="14.25" customHeight="1" x14ac:dyDescent="0.2">
      <c r="A25" s="9">
        <v>20</v>
      </c>
      <c r="B25" s="10" t="s">
        <v>9</v>
      </c>
      <c r="C25" s="14">
        <v>9</v>
      </c>
      <c r="D25" s="16"/>
      <c r="E25" s="16"/>
      <c r="F25" s="16"/>
      <c r="G25" s="16"/>
      <c r="H25" s="16"/>
      <c r="I25" s="16"/>
      <c r="J25" s="12">
        <v>1994</v>
      </c>
      <c r="K25" s="12">
        <v>1994</v>
      </c>
      <c r="L25" s="16">
        <v>8700</v>
      </c>
      <c r="M25" s="16">
        <v>1</v>
      </c>
      <c r="N25" s="12">
        <f>O25*1100</f>
        <v>36300</v>
      </c>
      <c r="O25" s="16">
        <v>33</v>
      </c>
      <c r="P25" s="12"/>
      <c r="Q25" s="16"/>
      <c r="R25" s="16"/>
      <c r="S25" s="16"/>
      <c r="T25" s="16"/>
      <c r="U25" s="16"/>
      <c r="V25" s="16"/>
      <c r="W25" s="16"/>
      <c r="X25" s="16"/>
      <c r="Y25" s="16"/>
      <c r="Z25" s="12">
        <v>9000</v>
      </c>
      <c r="AA25" s="16">
        <v>1</v>
      </c>
      <c r="AB25" s="16">
        <f>AC25*85000</f>
        <v>85000</v>
      </c>
      <c r="AC25" s="16">
        <v>1</v>
      </c>
      <c r="AD25" s="12"/>
      <c r="AE25" s="16"/>
      <c r="AF25" s="16">
        <v>5700</v>
      </c>
      <c r="AG25" s="16"/>
      <c r="AH25" s="12">
        <f>AI25*6000</f>
        <v>6000</v>
      </c>
      <c r="AI25" s="16">
        <v>1</v>
      </c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21">
        <f t="shared" si="0"/>
        <v>152694</v>
      </c>
    </row>
    <row r="26" spans="1:53" s="13" customFormat="1" ht="14.25" customHeight="1" x14ac:dyDescent="0.2">
      <c r="A26" s="31" t="s">
        <v>4</v>
      </c>
      <c r="B26" s="32"/>
      <c r="C26" s="14"/>
      <c r="D26" s="26">
        <f>SUM(D6:D25)</f>
        <v>182000</v>
      </c>
      <c r="E26" s="26"/>
      <c r="F26" s="26">
        <f>SUM(F6:F25)</f>
        <v>42000</v>
      </c>
      <c r="G26" s="26"/>
      <c r="H26" s="26">
        <f>SUM(H6:H25)</f>
        <v>129000</v>
      </c>
      <c r="I26" s="26"/>
      <c r="J26" s="26">
        <f>SUM(J6:J25)</f>
        <v>56758</v>
      </c>
      <c r="K26" s="26"/>
      <c r="L26" s="26">
        <f>SUM(L6:L25)</f>
        <v>17400</v>
      </c>
      <c r="M26" s="26"/>
      <c r="N26" s="26">
        <f>SUM(N6:N25)</f>
        <v>393250</v>
      </c>
      <c r="O26" s="26"/>
      <c r="P26" s="26">
        <f>SUM(P6:P25)</f>
        <v>995000</v>
      </c>
      <c r="Q26" s="26"/>
      <c r="R26" s="26">
        <f>SUM(R6:R25)</f>
        <v>825000</v>
      </c>
      <c r="S26" s="26"/>
      <c r="T26" s="26">
        <f>SUM(T6:T25)</f>
        <v>95200</v>
      </c>
      <c r="U26" s="26"/>
      <c r="V26" s="26">
        <f>SUM(V6:V25)</f>
        <v>31000</v>
      </c>
      <c r="W26" s="26"/>
      <c r="X26" s="26">
        <f>SUM(X6:X25)</f>
        <v>61000</v>
      </c>
      <c r="Y26" s="26"/>
      <c r="Z26" s="26">
        <f>SUM(Z6:Z25)</f>
        <v>90000</v>
      </c>
      <c r="AA26" s="26"/>
      <c r="AB26" s="26">
        <f>SUM(AB6:AB25)</f>
        <v>200000</v>
      </c>
      <c r="AC26" s="26"/>
      <c r="AD26" s="26">
        <f>SUM(AD6:AD25)</f>
        <v>101000</v>
      </c>
      <c r="AE26" s="26"/>
      <c r="AF26" s="26">
        <f>SUM(AF6:AF25)</f>
        <v>5700</v>
      </c>
      <c r="AG26" s="26"/>
      <c r="AH26" s="26">
        <f>SUM(AH6:AH25)</f>
        <v>24000</v>
      </c>
      <c r="AI26" s="26"/>
      <c r="AJ26" s="26">
        <f>SUM(AJ6:AJ25)</f>
        <v>95200</v>
      </c>
      <c r="AK26" s="26"/>
      <c r="AL26" s="26">
        <f>SUM(AL6:AL25)</f>
        <v>30000</v>
      </c>
      <c r="AM26" s="26"/>
      <c r="AN26" s="26">
        <f>SUM(AN6:AN25)</f>
        <v>98750</v>
      </c>
      <c r="AO26" s="26"/>
      <c r="AP26" s="26">
        <f>SUM(AP6:AP25)</f>
        <v>21282</v>
      </c>
      <c r="AQ26" s="26"/>
      <c r="AR26" s="26">
        <f>SUM(AR6:AR25)</f>
        <v>4000</v>
      </c>
      <c r="AS26" s="26"/>
      <c r="AT26" s="26">
        <f>SUM(AT6:AT25)</f>
        <v>100000</v>
      </c>
      <c r="AU26" s="26"/>
      <c r="AV26" s="26">
        <f>SUM(AV6:AV25)</f>
        <v>59840</v>
      </c>
      <c r="AW26" s="26"/>
      <c r="AX26" s="26">
        <f>SUM(AX6:AX25)</f>
        <v>56000</v>
      </c>
      <c r="AY26" s="26"/>
      <c r="AZ26" s="21"/>
      <c r="BA26" s="24"/>
    </row>
    <row r="27" spans="1:53" s="17" customFormat="1" ht="50.25" customHeight="1" thickBot="1" x14ac:dyDescent="0.3">
      <c r="A27" s="41" t="s">
        <v>10</v>
      </c>
      <c r="B27" s="29"/>
      <c r="C27" s="27"/>
      <c r="D27" s="29" t="s">
        <v>29</v>
      </c>
      <c r="E27" s="29"/>
      <c r="F27" s="29" t="s">
        <v>29</v>
      </c>
      <c r="G27" s="29"/>
      <c r="H27" s="29" t="s">
        <v>33</v>
      </c>
      <c r="I27" s="29"/>
      <c r="J27" s="29" t="s">
        <v>32</v>
      </c>
      <c r="K27" s="29"/>
      <c r="L27" s="29" t="s">
        <v>28</v>
      </c>
      <c r="M27" s="29"/>
      <c r="N27" s="29" t="s">
        <v>28</v>
      </c>
      <c r="O27" s="29"/>
      <c r="P27" s="29" t="s">
        <v>37</v>
      </c>
      <c r="Q27" s="29"/>
      <c r="R27" s="29" t="s">
        <v>38</v>
      </c>
      <c r="S27" s="29"/>
      <c r="T27" s="29" t="s">
        <v>29</v>
      </c>
      <c r="U27" s="29"/>
      <c r="V27" s="29" t="s">
        <v>28</v>
      </c>
      <c r="W27" s="29"/>
      <c r="X27" s="29" t="s">
        <v>30</v>
      </c>
      <c r="Y27" s="29"/>
      <c r="Z27" s="29" t="s">
        <v>30</v>
      </c>
      <c r="AA27" s="29"/>
      <c r="AB27" s="29" t="s">
        <v>37</v>
      </c>
      <c r="AC27" s="29"/>
      <c r="AD27" s="29" t="s">
        <v>28</v>
      </c>
      <c r="AE27" s="29"/>
      <c r="AF27" s="29" t="s">
        <v>32</v>
      </c>
      <c r="AG27" s="29"/>
      <c r="AH27" s="29" t="s">
        <v>37</v>
      </c>
      <c r="AI27" s="29"/>
      <c r="AJ27" s="29" t="s">
        <v>28</v>
      </c>
      <c r="AK27" s="29"/>
      <c r="AL27" s="29" t="s">
        <v>37</v>
      </c>
      <c r="AM27" s="29"/>
      <c r="AN27" s="29" t="s">
        <v>32</v>
      </c>
      <c r="AO27" s="29"/>
      <c r="AP27" s="29" t="s">
        <v>32</v>
      </c>
      <c r="AQ27" s="29"/>
      <c r="AR27" s="29" t="s">
        <v>32</v>
      </c>
      <c r="AS27" s="29"/>
      <c r="AT27" s="29" t="s">
        <v>32</v>
      </c>
      <c r="AU27" s="29"/>
      <c r="AV27" s="29" t="s">
        <v>35</v>
      </c>
      <c r="AW27" s="29"/>
      <c r="AX27" s="29" t="s">
        <v>37</v>
      </c>
      <c r="AY27" s="29"/>
      <c r="AZ27" s="28"/>
    </row>
    <row r="28" spans="1:53" x14ac:dyDescent="0.2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spans="1:53" x14ac:dyDescent="0.25">
      <c r="B29" s="40"/>
      <c r="C29" s="40"/>
    </row>
    <row r="30" spans="1:53" x14ac:dyDescent="0.25">
      <c r="P30" s="6"/>
      <c r="AW30" s="19"/>
      <c r="AX30" s="19"/>
      <c r="AY30" s="19"/>
    </row>
    <row r="36" spans="28:29" x14ac:dyDescent="0.25">
      <c r="AB36" s="37"/>
      <c r="AC36" s="38"/>
    </row>
    <row r="65536" spans="14:14" x14ac:dyDescent="0.25">
      <c r="N65536" s="6"/>
    </row>
  </sheetData>
  <mergeCells count="57">
    <mergeCell ref="A2:AW2"/>
    <mergeCell ref="X4:Y4"/>
    <mergeCell ref="AT4:AU4"/>
    <mergeCell ref="B4:B5"/>
    <mergeCell ref="AV4:AW4"/>
    <mergeCell ref="AB4:AC4"/>
    <mergeCell ref="AF4:AG4"/>
    <mergeCell ref="L4:M4"/>
    <mergeCell ref="H4:I4"/>
    <mergeCell ref="AP4:AQ4"/>
    <mergeCell ref="AL4:AM4"/>
    <mergeCell ref="AN4:AO4"/>
    <mergeCell ref="J4:K4"/>
    <mergeCell ref="AD4:AE4"/>
    <mergeCell ref="Z4:AA4"/>
    <mergeCell ref="AH4:AI4"/>
    <mergeCell ref="AB36:AC36"/>
    <mergeCell ref="C4:C5"/>
    <mergeCell ref="V4:W4"/>
    <mergeCell ref="P4:Q4"/>
    <mergeCell ref="R4:S4"/>
    <mergeCell ref="T4:U4"/>
    <mergeCell ref="F27:G27"/>
    <mergeCell ref="B29:C29"/>
    <mergeCell ref="A27:B27"/>
    <mergeCell ref="L27:M27"/>
    <mergeCell ref="H27:I27"/>
    <mergeCell ref="D27:E27"/>
    <mergeCell ref="Z27:AA27"/>
    <mergeCell ref="AZ4:AZ5"/>
    <mergeCell ref="A4:A5"/>
    <mergeCell ref="N27:O27"/>
    <mergeCell ref="X27:Y27"/>
    <mergeCell ref="AB27:AC27"/>
    <mergeCell ref="P27:Q27"/>
    <mergeCell ref="D4:E4"/>
    <mergeCell ref="F4:G4"/>
    <mergeCell ref="AV27:AW27"/>
    <mergeCell ref="AR4:AS4"/>
    <mergeCell ref="AF27:AG27"/>
    <mergeCell ref="AH27:AI27"/>
    <mergeCell ref="AJ27:AK27"/>
    <mergeCell ref="AL27:AM27"/>
    <mergeCell ref="AN27:AO27"/>
    <mergeCell ref="AT27:AU27"/>
    <mergeCell ref="A26:B26"/>
    <mergeCell ref="N4:O4"/>
    <mergeCell ref="V27:W27"/>
    <mergeCell ref="R27:S27"/>
    <mergeCell ref="T27:U27"/>
    <mergeCell ref="J27:K27"/>
    <mergeCell ref="AP27:AQ27"/>
    <mergeCell ref="AR27:AS27"/>
    <mergeCell ref="AX4:AY4"/>
    <mergeCell ref="AX27:AY27"/>
    <mergeCell ref="AD27:AE27"/>
    <mergeCell ref="AJ4:AK4"/>
  </mergeCells>
  <pageMargins left="0.11811023622047245" right="7.874015748031496E-2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</dc:creator>
  <cp:lastModifiedBy>Чернявская Лариса Константиновна</cp:lastModifiedBy>
  <cp:lastPrinted>2014-05-11T14:47:21Z</cp:lastPrinted>
  <dcterms:created xsi:type="dcterms:W3CDTF">2013-01-04T16:16:22Z</dcterms:created>
  <dcterms:modified xsi:type="dcterms:W3CDTF">2017-03-16T11:33:37Z</dcterms:modified>
</cp:coreProperties>
</file>